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7545" windowHeight="4575"/>
  </bookViews>
  <sheets>
    <sheet name="cust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1" l="1"/>
  <c r="B53" i="1"/>
  <c r="B52" i="1"/>
  <c r="C43" i="1"/>
  <c r="B43" i="1"/>
  <c r="E28" i="1" s="1"/>
  <c r="E29" i="1" s="1"/>
  <c r="J10" i="1" l="1"/>
  <c r="J6" i="1"/>
  <c r="J5" i="1" l="1"/>
  <c r="J4" i="1"/>
  <c r="F21" i="1"/>
  <c r="C16" i="1" l="1"/>
  <c r="D16" i="1"/>
  <c r="E16" i="1"/>
  <c r="F16" i="1"/>
  <c r="G16" i="1"/>
  <c r="H16" i="1"/>
  <c r="B16" i="1"/>
  <c r="B18" i="1"/>
  <c r="J7" i="1"/>
  <c r="C20" i="1" s="1"/>
  <c r="J8" i="1"/>
  <c r="J9" i="1"/>
  <c r="I13" i="1"/>
  <c r="I14" i="1"/>
  <c r="I15" i="1"/>
  <c r="D19" i="1"/>
  <c r="D21" i="1" l="1"/>
  <c r="C21" i="1"/>
  <c r="C18" i="1"/>
  <c r="G18" i="1"/>
  <c r="I16" i="1"/>
  <c r="H20" i="1"/>
  <c r="F20" i="1"/>
  <c r="D20" i="1"/>
  <c r="B20" i="1"/>
  <c r="G20" i="1"/>
  <c r="E20" i="1"/>
  <c r="B21" i="1"/>
  <c r="E21" i="1"/>
  <c r="F18" i="1"/>
  <c r="H18" i="1"/>
  <c r="D18" i="1"/>
  <c r="E18" i="1"/>
  <c r="G21" i="1"/>
  <c r="H21" i="1"/>
  <c r="B19" i="1"/>
  <c r="G19" i="1"/>
  <c r="E19" i="1"/>
  <c r="C19" i="1"/>
  <c r="H19" i="1"/>
  <c r="F19" i="1"/>
  <c r="D22" i="1" l="1"/>
  <c r="D23" i="1" s="1"/>
  <c r="F22" i="1"/>
  <c r="F23" i="1" s="1"/>
  <c r="E22" i="1"/>
  <c r="E23" i="1" s="1"/>
  <c r="B22" i="1"/>
  <c r="G22" i="1"/>
  <c r="G23" i="1" s="1"/>
  <c r="H22" i="1"/>
  <c r="H23" i="1" s="1"/>
  <c r="C22" i="1"/>
  <c r="C23" i="1" s="1"/>
  <c r="B23" i="1" l="1"/>
  <c r="I22" i="1"/>
  <c r="E25" i="1" l="1"/>
  <c r="I23" i="1"/>
  <c r="G25" i="1"/>
  <c r="H25" i="1"/>
  <c r="D25" i="1"/>
  <c r="C25" i="1"/>
  <c r="D26" i="1" s="1"/>
  <c r="F25" i="1"/>
  <c r="E26" i="1" l="1"/>
  <c r="E27" i="1" s="1"/>
  <c r="G26" i="1"/>
  <c r="G27" i="1" s="1"/>
  <c r="F26" i="1"/>
  <c r="F27" i="1" s="1"/>
  <c r="H26" i="1"/>
  <c r="H27" i="1" s="1"/>
  <c r="B51" i="1" l="1"/>
  <c r="B49" i="1"/>
  <c r="B47" i="1"/>
  <c r="B50" i="1"/>
  <c r="B48" i="1"/>
  <c r="B46" i="1"/>
  <c r="I27" i="1"/>
  <c r="B55" i="1" l="1"/>
</calcChain>
</file>

<file path=xl/comments1.xml><?xml version="1.0" encoding="utf-8"?>
<comments xmlns="http://schemas.openxmlformats.org/spreadsheetml/2006/main">
  <authors>
    <author>Lina Alexandre</author>
  </authors>
  <commentList>
    <comment ref="B3" authorId="0" shapeId="0">
      <text>
        <r>
          <rPr>
            <b/>
            <sz val="9"/>
            <color indexed="81"/>
            <rFont val="Segoe UI"/>
            <charset val="1"/>
          </rPr>
          <t>Responsável por planejar, controlar e monitorar as atividades no escritório que fornecerão subsídio às etapas de produção.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3" authorId="0" shapeId="0">
      <text>
        <r>
          <rPr>
            <b/>
            <sz val="9"/>
            <color indexed="81"/>
            <rFont val="Segoe UI"/>
            <charset val="1"/>
          </rPr>
          <t>Atuante no sistema produtivo, com papel de atender as requisições de materiais estipuladas pela linha de produção.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D3" authorId="0" shapeId="0">
      <text>
        <r>
          <rPr>
            <b/>
            <sz val="9"/>
            <color indexed="81"/>
            <rFont val="Segoe UI"/>
            <charset val="1"/>
          </rPr>
          <t>Responsável por avaliar se as etapas de produção e o produto acabado seguem os padrões estipulados e estão aptos para atender aos pedidos solicitados pelos clientes.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A4" authorId="0" shapeId="0">
      <text>
        <r>
          <rPr>
            <b/>
            <sz val="9"/>
            <color indexed="81"/>
            <rFont val="Segoe UI"/>
            <family val="2"/>
          </rPr>
          <t>Existentes em cada departamento (áreas de auxílio ou setor produtivo)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5" authorId="0" shapeId="0">
      <text>
        <r>
          <rPr>
            <b/>
            <sz val="9"/>
            <color indexed="81"/>
            <rFont val="Segoe UI"/>
            <family val="2"/>
          </rPr>
          <t>Corresponde ao espaço físico ocupado por cada departamento na planta da fábrica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6" authorId="0" shapeId="0">
      <text>
        <r>
          <rPr>
            <b/>
            <sz val="9"/>
            <color indexed="81"/>
            <rFont val="Segoe UI"/>
            <family val="2"/>
          </rPr>
          <t>De cada setor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7" authorId="0" shapeId="0">
      <text>
        <r>
          <rPr>
            <b/>
            <sz val="9"/>
            <color indexed="81"/>
            <rFont val="Segoe UI"/>
            <family val="2"/>
          </rPr>
          <t xml:space="preserve">Quantidade de telefones por setor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8" authorId="0" shapeId="0">
      <text>
        <r>
          <rPr>
            <b/>
            <sz val="9"/>
            <color indexed="81"/>
            <rFont val="Segoe UI"/>
            <family val="2"/>
          </rPr>
          <t>Números de requisições de materiais por setor.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9" authorId="0" shapeId="0">
      <text>
        <r>
          <rPr>
            <b/>
            <sz val="9"/>
            <color indexed="81"/>
            <rFont val="Segoe UI"/>
            <family val="2"/>
          </rPr>
          <t>Quantidade de horas trabalhadas por homens na linha de produção.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Segoe UI"/>
            <family val="2"/>
          </rPr>
          <t>Quantidade de horas trabalhadas por máquinas na linha de produção.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13" authorId="0" shapeId="0">
      <text>
        <r>
          <rPr>
            <b/>
            <sz val="9"/>
            <color indexed="81"/>
            <rFont val="Segoe UI"/>
            <family val="2"/>
          </rPr>
          <t>Corresponde aos custos com salários e encargos sociais com colaboradores que não atuam diretamente na linha de produção, mas são responsáveis por viabilidazar, planejar e articular todos os processos que são necessários para o desenvolvimento e a concepção do produto (exemplos: gestores administrativos, engenheiros de produção, funcionários do armazém, inspetores de qualidade, etc.)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14" authorId="0" shapeId="0">
      <text>
        <r>
          <rPr>
            <b/>
            <sz val="9"/>
            <color indexed="81"/>
            <rFont val="Segoe UI"/>
            <family val="2"/>
          </rPr>
          <t xml:space="preserve">Neste contexto estão presentes os materiais indiretos utilizados no sistema produtivo (agulhas, fitas oara medir tecido, tesoura, etc.), bem como outros elementos que são essenciais para a execução das rotinas administrativas de áreas auxiliares (como amteriais utilizados em escritórios).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15" authorId="0" shapeId="0">
      <text>
        <r>
          <rPr>
            <b/>
            <sz val="9"/>
            <color indexed="81"/>
            <rFont val="Segoe UI"/>
            <family val="2"/>
          </rPr>
          <t>Corresponde à desvalorização do valor financeiro de máquinas e ferramentas empregadas na linha de produção, bem como outros recursos existentes em áreas de apoio. Eles devem ser quantificados para que sejam diluídos com os demais custos de produção.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17" authorId="0" shapeId="0">
      <text>
        <r>
          <rPr>
            <b/>
            <sz val="9"/>
            <color indexed="81"/>
            <rFont val="Segoe UI"/>
            <family val="2"/>
          </rPr>
          <t xml:space="preserve">Recursos compartilhados por todas as áreas.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<sst xmlns="http://schemas.openxmlformats.org/spreadsheetml/2006/main" count="74" uniqueCount="54">
  <si>
    <t>Bases</t>
  </si>
  <si>
    <t>Área de auxílio</t>
  </si>
  <si>
    <t>Armazém</t>
  </si>
  <si>
    <t>Totais</t>
  </si>
  <si>
    <t>Quantidade funcionários</t>
  </si>
  <si>
    <t>Área (m²)</t>
  </si>
  <si>
    <t>Energia consumida (Kw)</t>
  </si>
  <si>
    <t>Requisições de materiais (qtde.)</t>
  </si>
  <si>
    <t>Custos identificados</t>
  </si>
  <si>
    <t>Mão de obra indireta</t>
  </si>
  <si>
    <t>Materiais diversos</t>
  </si>
  <si>
    <t>Depreciação</t>
  </si>
  <si>
    <t>Subtotal</t>
  </si>
  <si>
    <t>Custos comuns</t>
  </si>
  <si>
    <t>Energia elétrica</t>
  </si>
  <si>
    <t>Água</t>
  </si>
  <si>
    <t>Telefone</t>
  </si>
  <si>
    <t>Aluguel</t>
  </si>
  <si>
    <t>Total</t>
  </si>
  <si>
    <t>Rateio das áreas comuns</t>
  </si>
  <si>
    <t>Gestão administrativa</t>
  </si>
  <si>
    <t>Base do rateio - custos produtivos em h</t>
  </si>
  <si>
    <t>Taxa de rateio</t>
  </si>
  <si>
    <t>Produtos</t>
  </si>
  <si>
    <t>Embalagem</t>
  </si>
  <si>
    <t>Máquina (Batedeira, Liquidificador) - hora</t>
  </si>
  <si>
    <t>os funcionários trabalham 6 horas diárias</t>
  </si>
  <si>
    <t>Valor</t>
  </si>
  <si>
    <t>Telefones</t>
  </si>
  <si>
    <t>etiquetas e sacolas</t>
  </si>
  <si>
    <t>3 entregadores com salario de 1,000</t>
  </si>
  <si>
    <t>Atividades</t>
  </si>
  <si>
    <t>Atendimento</t>
  </si>
  <si>
    <t>Valores mensais gastos</t>
  </si>
  <si>
    <t>Mapa de custos indiretos - Aluna: Geisy</t>
  </si>
  <si>
    <t>jornada de trabalho</t>
  </si>
  <si>
    <t>o atendimento pediu materiais de escritório</t>
  </si>
  <si>
    <t>os entregadores possuem celulares onde os planos são pagos pela empresa, e já esta incluso no valor dos custos</t>
  </si>
  <si>
    <t>Etiquetagem</t>
  </si>
  <si>
    <t>Divulgação</t>
  </si>
  <si>
    <t>Saída para entrega</t>
  </si>
  <si>
    <t>Entrega dos bolos</t>
  </si>
  <si>
    <t>Sabores</t>
  </si>
  <si>
    <t>Leite Ninho</t>
  </si>
  <si>
    <t>Chocolate</t>
  </si>
  <si>
    <t>Prestígio</t>
  </si>
  <si>
    <t>Morango com ninho</t>
  </si>
  <si>
    <t>Maracujá</t>
  </si>
  <si>
    <t>Maracujá e chocolate</t>
  </si>
  <si>
    <t>Churros</t>
  </si>
  <si>
    <t>Quantidade dia</t>
  </si>
  <si>
    <t>Quantidade de perda</t>
  </si>
  <si>
    <t>Cenoura com chocolate</t>
  </si>
  <si>
    <t>Doce de leite com ameixa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</si>
</sst>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/>
    <xf numFmtId="0" fontId="0" fillId="0" borderId="5" xfId="0" applyBorder="1" applyAlignment="1"/>
    <xf numFmtId="0" fontId="0" fillId="0" borderId="5" xfId="0" applyBorder="1"/>
    <xf numFmtId="44" fontId="0" fillId="0" borderId="0" xfId="0" applyNumberFormat="1" applyBorder="1"/>
    <xf numFmtId="44" fontId="0" fillId="0" borderId="0" xfId="0" applyNumberFormat="1" applyBorder="1" applyAlignment="1">
      <alignment horizontal="center" vertical="center"/>
    </xf>
    <xf numFmtId="44" fontId="0" fillId="0" borderId="0" xfId="1" applyFont="1" applyBorder="1"/>
    <xf numFmtId="0" fontId="0" fillId="0" borderId="0" xfId="0" applyAlignment="1"/>
    <xf numFmtId="0" fontId="6" fillId="0" borderId="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6" fillId="5" borderId="1" xfId="0" applyFont="1" applyFill="1" applyBorder="1"/>
    <xf numFmtId="0" fontId="10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/>
    <xf numFmtId="44" fontId="0" fillId="2" borderId="1" xfId="0" applyNumberFormat="1" applyFill="1" applyBorder="1"/>
    <xf numFmtId="0" fontId="6" fillId="4" borderId="1" xfId="0" applyFont="1" applyFill="1" applyBorder="1"/>
    <xf numFmtId="0" fontId="6" fillId="4" borderId="2" xfId="0" applyFont="1" applyFill="1" applyBorder="1"/>
    <xf numFmtId="44" fontId="6" fillId="4" borderId="1" xfId="1" applyFont="1" applyFill="1" applyBorder="1"/>
    <xf numFmtId="0" fontId="8" fillId="4" borderId="1" xfId="0" applyFont="1" applyFill="1" applyBorder="1"/>
    <xf numFmtId="44" fontId="8" fillId="4" borderId="1" xfId="0" applyNumberFormat="1" applyFont="1" applyFill="1" applyBorder="1"/>
    <xf numFmtId="44" fontId="8" fillId="4" borderId="1" xfId="1" applyFont="1" applyFill="1" applyBorder="1" applyAlignment="1">
      <alignment horizontal="center" vertical="center"/>
    </xf>
    <xf numFmtId="44" fontId="6" fillId="4" borderId="1" xfId="0" applyNumberFormat="1" applyFont="1" applyFill="1" applyBorder="1"/>
    <xf numFmtId="44" fontId="6" fillId="4" borderId="1" xfId="1" applyFont="1" applyFill="1" applyBorder="1" applyAlignment="1">
      <alignment horizontal="center" vertical="center"/>
    </xf>
    <xf numFmtId="0" fontId="0" fillId="6" borderId="0" xfId="0" applyFill="1" applyBorder="1" applyAlignment="1">
      <alignment vertical="center"/>
    </xf>
    <xf numFmtId="0" fontId="6" fillId="3" borderId="4" xfId="0" applyFont="1" applyFill="1" applyBorder="1" applyAlignment="1">
      <alignment horizontal="center"/>
    </xf>
    <xf numFmtId="44" fontId="0" fillId="2" borderId="1" xfId="1" applyFont="1" applyFill="1" applyBorder="1" applyAlignment="1">
      <alignment horizontal="center" vertical="center"/>
    </xf>
    <xf numFmtId="44" fontId="0" fillId="2" borderId="1" xfId="1" applyFont="1" applyFill="1" applyBorder="1"/>
    <xf numFmtId="44" fontId="6" fillId="2" borderId="1" xfId="1" applyFont="1" applyFill="1" applyBorder="1" applyAlignment="1">
      <alignment horizontal="center" vertical="center"/>
    </xf>
    <xf numFmtId="0" fontId="8" fillId="7" borderId="1" xfId="0" applyFont="1" applyFill="1" applyBorder="1"/>
    <xf numFmtId="44" fontId="8" fillId="7" borderId="1" xfId="0" applyNumberFormat="1" applyFont="1" applyFill="1" applyBorder="1"/>
    <xf numFmtId="44" fontId="9" fillId="7" borderId="1" xfId="0" applyNumberFormat="1" applyFont="1" applyFill="1" applyBorder="1"/>
    <xf numFmtId="0" fontId="6" fillId="2" borderId="1" xfId="0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0" fontId="6" fillId="7" borderId="1" xfId="0" applyFont="1" applyFill="1" applyBorder="1"/>
    <xf numFmtId="44" fontId="6" fillId="7" borderId="1" xfId="0" applyNumberFormat="1" applyFont="1" applyFill="1" applyBorder="1"/>
    <xf numFmtId="44" fontId="6" fillId="7" borderId="1" xfId="1" applyFont="1" applyFill="1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6" fillId="0" borderId="3" xfId="0" applyFont="1" applyBorder="1" applyAlignment="1">
      <alignment horizontal="center" vertical="center"/>
    </xf>
    <xf numFmtId="44" fontId="0" fillId="2" borderId="2" xfId="0" applyNumberFormat="1" applyFill="1" applyBorder="1"/>
    <xf numFmtId="0" fontId="0" fillId="6" borderId="5" xfId="0" applyFill="1" applyBorder="1"/>
    <xf numFmtId="0" fontId="0" fillId="2" borderId="11" xfId="0" applyFill="1" applyBorder="1"/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/>
    </xf>
    <xf numFmtId="0" fontId="0" fillId="6" borderId="0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0" borderId="0" xfId="0" applyFont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5"/>
  <sheetViews>
    <sheetView showGridLines="0" tabSelected="1" workbookViewId="0">
      <selection activeCell="F36" sqref="F36"/>
    </sheetView>
  </sheetViews>
  <sheetFormatPr defaultRowHeight="15" x14ac:dyDescent="0.25"/>
  <cols>
    <col min="1" max="1" width="36.42578125" bestFit="1" customWidth="1"/>
    <col min="2" max="2" width="15.140625" customWidth="1"/>
    <col min="3" max="3" width="21.5703125" customWidth="1"/>
    <col min="4" max="4" width="16.85546875" bestFit="1" customWidth="1"/>
    <col min="5" max="8" width="15.140625" style="1" customWidth="1"/>
    <col min="9" max="9" width="15.85546875" style="1" bestFit="1" customWidth="1"/>
  </cols>
  <sheetData>
    <row r="1" spans="1:26" x14ac:dyDescent="0.25">
      <c r="A1" s="59" t="s">
        <v>34</v>
      </c>
      <c r="B1" s="60"/>
      <c r="C1" s="60"/>
      <c r="D1" s="60"/>
      <c r="E1" s="60"/>
      <c r="F1" s="60"/>
      <c r="G1" s="60"/>
      <c r="H1" s="60"/>
      <c r="I1" s="60"/>
      <c r="J1" s="60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x14ac:dyDescent="0.25">
      <c r="A2" s="62" t="s">
        <v>0</v>
      </c>
      <c r="B2" s="68" t="s">
        <v>1</v>
      </c>
      <c r="C2" s="68"/>
      <c r="D2" s="68"/>
      <c r="E2" s="56" t="s">
        <v>31</v>
      </c>
      <c r="F2" s="57"/>
      <c r="G2" s="57"/>
      <c r="H2" s="57"/>
      <c r="I2" s="58"/>
      <c r="J2" s="63" t="s">
        <v>3</v>
      </c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30" x14ac:dyDescent="0.25">
      <c r="A3" s="62"/>
      <c r="B3" s="17" t="s">
        <v>32</v>
      </c>
      <c r="C3" s="17" t="s">
        <v>39</v>
      </c>
      <c r="D3" s="17" t="s">
        <v>40</v>
      </c>
      <c r="E3" s="17" t="s">
        <v>41</v>
      </c>
      <c r="F3" s="17" t="s">
        <v>24</v>
      </c>
      <c r="G3" s="17" t="s">
        <v>38</v>
      </c>
      <c r="H3" s="17" t="s">
        <v>39</v>
      </c>
      <c r="I3" s="18" t="s">
        <v>32</v>
      </c>
      <c r="J3" s="64"/>
      <c r="K3" s="15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x14ac:dyDescent="0.25">
      <c r="A4" s="3" t="s">
        <v>4</v>
      </c>
      <c r="B4" s="3">
        <v>3</v>
      </c>
      <c r="C4" s="3">
        <v>2</v>
      </c>
      <c r="D4" s="3">
        <v>3</v>
      </c>
      <c r="E4" s="4">
        <v>3</v>
      </c>
      <c r="F4" s="4">
        <v>3</v>
      </c>
      <c r="G4" s="4">
        <v>2</v>
      </c>
      <c r="H4" s="4">
        <v>2</v>
      </c>
      <c r="I4" s="4">
        <v>3</v>
      </c>
      <c r="J4" s="16">
        <f>SUM(B4:I4)</f>
        <v>21</v>
      </c>
    </row>
    <row r="5" spans="1:26" x14ac:dyDescent="0.25">
      <c r="A5" s="3" t="s">
        <v>5</v>
      </c>
      <c r="B5" s="3">
        <v>10</v>
      </c>
      <c r="C5" s="3">
        <v>8</v>
      </c>
      <c r="D5" s="3">
        <v>6</v>
      </c>
      <c r="E5" s="4"/>
      <c r="F5" s="4">
        <v>10</v>
      </c>
      <c r="G5" s="4">
        <v>10</v>
      </c>
      <c r="H5" s="4"/>
      <c r="I5" s="4"/>
      <c r="J5" s="16">
        <f>SUM(B5:I5)</f>
        <v>44</v>
      </c>
    </row>
    <row r="6" spans="1:26" x14ac:dyDescent="0.25">
      <c r="A6" s="3" t="s">
        <v>6</v>
      </c>
      <c r="B6" s="3">
        <v>40</v>
      </c>
      <c r="C6" s="3">
        <v>40</v>
      </c>
      <c r="D6" s="3">
        <v>25</v>
      </c>
      <c r="E6" s="4">
        <v>40</v>
      </c>
      <c r="F6" s="4">
        <v>40</v>
      </c>
      <c r="G6" s="4">
        <v>25</v>
      </c>
      <c r="H6" s="4">
        <v>40</v>
      </c>
      <c r="I6" s="4">
        <v>40</v>
      </c>
      <c r="J6" s="16">
        <f>SUM(B6:I6)</f>
        <v>290</v>
      </c>
    </row>
    <row r="7" spans="1:26" x14ac:dyDescent="0.25">
      <c r="A7" s="3" t="s">
        <v>28</v>
      </c>
      <c r="B7" s="3">
        <v>3</v>
      </c>
      <c r="C7" s="3">
        <v>2</v>
      </c>
      <c r="D7" s="3"/>
      <c r="E7" s="4">
        <v>3</v>
      </c>
      <c r="F7" s="4">
        <v>1</v>
      </c>
      <c r="G7" s="4">
        <v>1</v>
      </c>
      <c r="H7" s="4">
        <v>2</v>
      </c>
      <c r="I7" s="4"/>
      <c r="J7" s="16">
        <f>SUM(B7:H7)</f>
        <v>12</v>
      </c>
      <c r="K7" t="s">
        <v>37</v>
      </c>
    </row>
    <row r="8" spans="1:26" x14ac:dyDescent="0.25">
      <c r="A8" s="3" t="s">
        <v>7</v>
      </c>
      <c r="B8" s="3">
        <v>10</v>
      </c>
      <c r="C8" s="3">
        <v>5</v>
      </c>
      <c r="D8" s="3">
        <v>2</v>
      </c>
      <c r="E8" s="4"/>
      <c r="F8" s="4">
        <v>60</v>
      </c>
      <c r="G8" s="4">
        <v>60</v>
      </c>
      <c r="H8" s="4"/>
      <c r="I8" s="4"/>
      <c r="J8" s="16">
        <f>SUM(B8:H8)</f>
        <v>137</v>
      </c>
      <c r="K8" t="s">
        <v>36</v>
      </c>
    </row>
    <row r="9" spans="1:26" x14ac:dyDescent="0.25">
      <c r="A9" s="3" t="s">
        <v>35</v>
      </c>
      <c r="B9" s="3">
        <v>6</v>
      </c>
      <c r="C9" s="3">
        <v>6</v>
      </c>
      <c r="D9" s="3">
        <v>6</v>
      </c>
      <c r="E9" s="4"/>
      <c r="F9" s="4"/>
      <c r="G9" s="4"/>
      <c r="H9" s="4"/>
      <c r="I9" s="4"/>
      <c r="J9" s="16">
        <f>SUM(B9:H9)</f>
        <v>18</v>
      </c>
      <c r="K9" t="s">
        <v>26</v>
      </c>
    </row>
    <row r="10" spans="1:26" x14ac:dyDescent="0.25">
      <c r="A10" s="3" t="s">
        <v>25</v>
      </c>
      <c r="B10" s="3"/>
      <c r="C10" s="3"/>
      <c r="D10" s="3"/>
      <c r="E10" s="4"/>
      <c r="F10" s="4"/>
      <c r="G10" s="4"/>
      <c r="H10" s="4"/>
      <c r="I10" s="4"/>
      <c r="J10" s="16">
        <f>SUM(B10:I10)</f>
        <v>0</v>
      </c>
    </row>
    <row r="11" spans="1:26" x14ac:dyDescent="0.25">
      <c r="A11" s="46"/>
      <c r="B11" s="46"/>
      <c r="C11" s="46"/>
      <c r="D11" s="46"/>
      <c r="E11" s="47"/>
      <c r="F11" s="47"/>
      <c r="G11" s="47"/>
      <c r="H11" s="47"/>
      <c r="I11" s="47"/>
      <c r="J11" s="49"/>
    </row>
    <row r="12" spans="1:26" x14ac:dyDescent="0.25">
      <c r="A12" s="65" t="s">
        <v>8</v>
      </c>
      <c r="B12" s="65"/>
      <c r="C12" s="65"/>
      <c r="D12" s="65"/>
      <c r="E12" s="65"/>
      <c r="F12" s="65"/>
      <c r="G12" s="65"/>
      <c r="H12" s="65"/>
      <c r="I12" s="65"/>
      <c r="J12" s="48"/>
    </row>
    <row r="13" spans="1:26" x14ac:dyDescent="0.25">
      <c r="A13" s="3" t="s">
        <v>9</v>
      </c>
      <c r="B13" s="35">
        <v>3000</v>
      </c>
      <c r="C13" s="35">
        <v>3000</v>
      </c>
      <c r="D13" s="35">
        <v>3000</v>
      </c>
      <c r="E13" s="34">
        <v>3000</v>
      </c>
      <c r="F13" s="34">
        <v>3000</v>
      </c>
      <c r="G13" s="34">
        <v>3000</v>
      </c>
      <c r="H13" s="34">
        <v>3000</v>
      </c>
      <c r="I13" s="36">
        <f t="shared" ref="I13:I27" si="0">SUM(B13:H13)</f>
        <v>21000</v>
      </c>
      <c r="J13" t="s">
        <v>30</v>
      </c>
    </row>
    <row r="14" spans="1:26" x14ac:dyDescent="0.25">
      <c r="A14" s="3" t="s">
        <v>10</v>
      </c>
      <c r="B14" s="35">
        <v>900</v>
      </c>
      <c r="C14" s="35">
        <v>850</v>
      </c>
      <c r="D14" s="35">
        <v>900</v>
      </c>
      <c r="E14" s="34">
        <v>900</v>
      </c>
      <c r="F14" s="34">
        <v>850</v>
      </c>
      <c r="G14" s="34">
        <v>830</v>
      </c>
      <c r="H14" s="34">
        <v>900</v>
      </c>
      <c r="I14" s="36">
        <f t="shared" si="0"/>
        <v>6130</v>
      </c>
      <c r="J14" t="s">
        <v>29</v>
      </c>
    </row>
    <row r="15" spans="1:26" x14ac:dyDescent="0.25">
      <c r="A15" s="3" t="s">
        <v>11</v>
      </c>
      <c r="B15" s="35">
        <v>1650</v>
      </c>
      <c r="C15" s="35">
        <v>1800</v>
      </c>
      <c r="D15" s="35">
        <v>1500</v>
      </c>
      <c r="E15" s="34">
        <v>1500</v>
      </c>
      <c r="F15" s="34">
        <v>2000</v>
      </c>
      <c r="G15" s="34">
        <v>1500</v>
      </c>
      <c r="H15" s="34">
        <v>1600</v>
      </c>
      <c r="I15" s="36">
        <f t="shared" si="0"/>
        <v>11550</v>
      </c>
    </row>
    <row r="16" spans="1:26" x14ac:dyDescent="0.25">
      <c r="A16" s="37" t="s">
        <v>12</v>
      </c>
      <c r="B16" s="38">
        <f>SUM(B13:B15)</f>
        <v>5550</v>
      </c>
      <c r="C16" s="38">
        <f t="shared" ref="C16:I16" si="1">SUM(C13:C15)</f>
        <v>5650</v>
      </c>
      <c r="D16" s="38">
        <f t="shared" si="1"/>
        <v>5400</v>
      </c>
      <c r="E16" s="38">
        <f t="shared" si="1"/>
        <v>5400</v>
      </c>
      <c r="F16" s="38">
        <f t="shared" si="1"/>
        <v>5850</v>
      </c>
      <c r="G16" s="38">
        <f t="shared" si="1"/>
        <v>5330</v>
      </c>
      <c r="H16" s="38">
        <f t="shared" si="1"/>
        <v>5500</v>
      </c>
      <c r="I16" s="39">
        <f t="shared" si="1"/>
        <v>38680</v>
      </c>
    </row>
    <row r="17" spans="1:10" x14ac:dyDescent="0.25">
      <c r="A17" s="67" t="s">
        <v>13</v>
      </c>
      <c r="B17" s="67"/>
      <c r="C17" s="67"/>
      <c r="D17" s="67"/>
      <c r="E17" s="67"/>
      <c r="F17" s="67"/>
      <c r="G17" s="67"/>
      <c r="H17" s="67"/>
      <c r="I17" s="67"/>
      <c r="J17" s="32"/>
    </row>
    <row r="18" spans="1:10" x14ac:dyDescent="0.25">
      <c r="A18" s="3" t="s">
        <v>14</v>
      </c>
      <c r="B18" s="23">
        <f t="shared" ref="B18:H18" si="2">(B6/$J$6)*$I$18</f>
        <v>68.965517241379303</v>
      </c>
      <c r="C18" s="23">
        <f t="shared" si="2"/>
        <v>68.965517241379303</v>
      </c>
      <c r="D18" s="23">
        <f t="shared" si="2"/>
        <v>43.103448275862071</v>
      </c>
      <c r="E18" s="23">
        <f t="shared" si="2"/>
        <v>68.965517241379303</v>
      </c>
      <c r="F18" s="23">
        <f t="shared" si="2"/>
        <v>68.965517241379303</v>
      </c>
      <c r="G18" s="23">
        <f t="shared" si="2"/>
        <v>43.103448275862071</v>
      </c>
      <c r="H18" s="23">
        <f t="shared" si="2"/>
        <v>68.965517241379303</v>
      </c>
      <c r="I18" s="34">
        <v>500</v>
      </c>
      <c r="J18" s="32" t="s">
        <v>33</v>
      </c>
    </row>
    <row r="19" spans="1:10" x14ac:dyDescent="0.25">
      <c r="A19" s="3" t="s">
        <v>15</v>
      </c>
      <c r="B19" s="23">
        <f t="shared" ref="B19:H19" si="3">(B4/$J$4)*$I$19</f>
        <v>78.571428571428569</v>
      </c>
      <c r="C19" s="23">
        <f t="shared" si="3"/>
        <v>52.38095238095238</v>
      </c>
      <c r="D19" s="23">
        <f t="shared" si="3"/>
        <v>78.571428571428569</v>
      </c>
      <c r="E19" s="23">
        <f t="shared" si="3"/>
        <v>78.571428571428569</v>
      </c>
      <c r="F19" s="23">
        <f t="shared" si="3"/>
        <v>78.571428571428569</v>
      </c>
      <c r="G19" s="23">
        <f t="shared" si="3"/>
        <v>52.38095238095238</v>
      </c>
      <c r="H19" s="23">
        <f t="shared" si="3"/>
        <v>52.38095238095238</v>
      </c>
      <c r="I19" s="34">
        <v>550</v>
      </c>
      <c r="J19" s="32" t="s">
        <v>33</v>
      </c>
    </row>
    <row r="20" spans="1:10" x14ac:dyDescent="0.25">
      <c r="A20" s="3" t="s">
        <v>16</v>
      </c>
      <c r="B20" s="23">
        <f t="shared" ref="B20:H20" si="4">(B7/$J$7)*$I$20</f>
        <v>75</v>
      </c>
      <c r="C20" s="23">
        <f t="shared" si="4"/>
        <v>50</v>
      </c>
      <c r="D20" s="23">
        <f t="shared" si="4"/>
        <v>0</v>
      </c>
      <c r="E20" s="23">
        <f t="shared" si="4"/>
        <v>75</v>
      </c>
      <c r="F20" s="23">
        <f t="shared" si="4"/>
        <v>25</v>
      </c>
      <c r="G20" s="23">
        <f t="shared" si="4"/>
        <v>25</v>
      </c>
      <c r="H20" s="23">
        <f t="shared" si="4"/>
        <v>50</v>
      </c>
      <c r="I20" s="34">
        <v>300</v>
      </c>
      <c r="J20" s="32" t="s">
        <v>33</v>
      </c>
    </row>
    <row r="21" spans="1:10" x14ac:dyDescent="0.25">
      <c r="A21" s="3" t="s">
        <v>17</v>
      </c>
      <c r="B21" s="23">
        <f t="shared" ref="B21:H21" si="5">(B5/$J$5)*$I$21</f>
        <v>454.5454545454545</v>
      </c>
      <c r="C21" s="23">
        <f t="shared" si="5"/>
        <v>363.63636363636363</v>
      </c>
      <c r="D21" s="23">
        <f t="shared" si="5"/>
        <v>272.72727272727269</v>
      </c>
      <c r="E21" s="23">
        <f t="shared" si="5"/>
        <v>0</v>
      </c>
      <c r="F21" s="23">
        <f t="shared" si="5"/>
        <v>454.5454545454545</v>
      </c>
      <c r="G21" s="23">
        <f t="shared" si="5"/>
        <v>454.5454545454545</v>
      </c>
      <c r="H21" s="23">
        <f t="shared" si="5"/>
        <v>0</v>
      </c>
      <c r="I21" s="34">
        <v>2000</v>
      </c>
      <c r="J21" s="32" t="s">
        <v>33</v>
      </c>
    </row>
    <row r="22" spans="1:10" x14ac:dyDescent="0.25">
      <c r="A22" s="27" t="s">
        <v>12</v>
      </c>
      <c r="B22" s="28">
        <f>SUM(B18:B21)</f>
        <v>677.08240035826236</v>
      </c>
      <c r="C22" s="28">
        <f t="shared" ref="C22:H22" si="6">SUM(C18:C21)</f>
        <v>534.98283325869534</v>
      </c>
      <c r="D22" s="28">
        <f t="shared" si="6"/>
        <v>394.40214957456334</v>
      </c>
      <c r="E22" s="28">
        <f t="shared" si="6"/>
        <v>222.53694581280786</v>
      </c>
      <c r="F22" s="28">
        <f>SUM(F18:F21)</f>
        <v>627.08240035826236</v>
      </c>
      <c r="G22" s="28">
        <f>SUM(G18:G21)</f>
        <v>575.02985520226889</v>
      </c>
      <c r="H22" s="28">
        <f t="shared" si="6"/>
        <v>171.34646962233168</v>
      </c>
      <c r="I22" s="29">
        <f>SUM(B22:H22)</f>
        <v>3202.463054187192</v>
      </c>
      <c r="J22" s="32"/>
    </row>
    <row r="23" spans="1:10" x14ac:dyDescent="0.25">
      <c r="A23" s="24" t="s">
        <v>18</v>
      </c>
      <c r="B23" s="30">
        <f>B16+B22</f>
        <v>6227.082400358262</v>
      </c>
      <c r="C23" s="30">
        <f t="shared" ref="C23:G23" si="7">C16+C22</f>
        <v>6184.9828332586949</v>
      </c>
      <c r="D23" s="30">
        <f t="shared" si="7"/>
        <v>5794.4021495745637</v>
      </c>
      <c r="E23" s="30">
        <f>E16+E22</f>
        <v>5622.536945812808</v>
      </c>
      <c r="F23" s="30">
        <f>F16+F22</f>
        <v>6477.082400358262</v>
      </c>
      <c r="G23" s="30">
        <f t="shared" si="7"/>
        <v>5905.0298552022687</v>
      </c>
      <c r="H23" s="30">
        <f>H16+H22</f>
        <v>5671.3464696223318</v>
      </c>
      <c r="I23" s="31">
        <f>SUM(B23:H23)</f>
        <v>41882.463054187196</v>
      </c>
      <c r="J23" s="32"/>
    </row>
    <row r="24" spans="1:10" x14ac:dyDescent="0.25">
      <c r="A24" s="67" t="s">
        <v>19</v>
      </c>
      <c r="B24" s="67"/>
      <c r="C24" s="67"/>
      <c r="D24" s="67"/>
      <c r="E24" s="67"/>
      <c r="F24" s="67"/>
      <c r="G24" s="67"/>
      <c r="H24" s="67"/>
      <c r="I24" s="67"/>
      <c r="J24" s="66"/>
    </row>
    <row r="25" spans="1:10" x14ac:dyDescent="0.25">
      <c r="A25" s="3" t="s">
        <v>20</v>
      </c>
      <c r="B25" s="3"/>
      <c r="C25" s="35">
        <f t="shared" ref="C25:H25" si="8">($B$23/($J$4-$B$4)*C4)</f>
        <v>691.89804448425139</v>
      </c>
      <c r="D25" s="35">
        <f t="shared" si="8"/>
        <v>1037.8470667263771</v>
      </c>
      <c r="E25" s="35">
        <f t="shared" si="8"/>
        <v>1037.8470667263771</v>
      </c>
      <c r="F25" s="35">
        <f t="shared" si="8"/>
        <v>1037.8470667263771</v>
      </c>
      <c r="G25" s="35">
        <f t="shared" si="8"/>
        <v>691.89804448425139</v>
      </c>
      <c r="H25" s="35">
        <f t="shared" si="8"/>
        <v>691.89804448425139</v>
      </c>
      <c r="I25" s="34"/>
      <c r="J25" s="66"/>
    </row>
    <row r="26" spans="1:10" x14ac:dyDescent="0.25">
      <c r="A26" s="3" t="s">
        <v>2</v>
      </c>
      <c r="B26" s="3"/>
      <c r="C26" s="3"/>
      <c r="D26" s="35">
        <f>($C$23+$C$25)/($J$8-($B$8+$C$8))*D8</f>
        <v>112.73575209414665</v>
      </c>
      <c r="E26" s="35">
        <f>($C$23+$C$25)/($J$8-($B$8+$C$8))*E8</f>
        <v>0</v>
      </c>
      <c r="F26" s="35">
        <f>($C$23+$C$25)/($J$8-($B$8+$C$8))*F8</f>
        <v>3382.0725628243995</v>
      </c>
      <c r="G26" s="35">
        <f>($C$23+$C$25)/($J$8-($B$8+$C$8))*G8</f>
        <v>3382.0725628243995</v>
      </c>
      <c r="H26" s="35">
        <f>($C$23+$C$25)/($J$8-($B$8+$C$8))*H8</f>
        <v>0</v>
      </c>
      <c r="I26" s="34"/>
      <c r="J26" s="66"/>
    </row>
    <row r="27" spans="1:10" x14ac:dyDescent="0.25">
      <c r="A27" s="43" t="s">
        <v>18</v>
      </c>
      <c r="B27" s="43"/>
      <c r="C27" s="44"/>
      <c r="D27" s="44"/>
      <c r="E27" s="44">
        <f>SUM(E25:E26)</f>
        <v>1037.8470667263771</v>
      </c>
      <c r="F27" s="44">
        <f>SUM(F25:F26)</f>
        <v>4419.9196295507763</v>
      </c>
      <c r="G27" s="44">
        <f>SUM(G25:G26)</f>
        <v>4073.9706073086509</v>
      </c>
      <c r="H27" s="44">
        <f>SUM(H25:H26)</f>
        <v>691.89804448425139</v>
      </c>
      <c r="I27" s="45">
        <f t="shared" si="0"/>
        <v>10223.635348070055</v>
      </c>
      <c r="J27" s="66"/>
    </row>
    <row r="28" spans="1:10" x14ac:dyDescent="0.25">
      <c r="A28" s="3" t="s">
        <v>21</v>
      </c>
      <c r="B28" s="3"/>
      <c r="C28" s="3"/>
      <c r="D28" s="3"/>
      <c r="E28" s="40">
        <f>B43</f>
        <v>107</v>
      </c>
      <c r="F28" s="4"/>
      <c r="G28" s="4"/>
      <c r="H28" s="4"/>
      <c r="I28" s="4"/>
      <c r="J28" s="61"/>
    </row>
    <row r="29" spans="1:10" x14ac:dyDescent="0.25">
      <c r="A29" s="3" t="s">
        <v>22</v>
      </c>
      <c r="B29" s="3"/>
      <c r="C29" s="3"/>
      <c r="D29" s="3"/>
      <c r="E29" s="36">
        <f>E27/E28</f>
        <v>9.6995052965081978</v>
      </c>
      <c r="F29" s="41"/>
      <c r="G29" s="42"/>
      <c r="H29" s="42"/>
      <c r="I29" s="4"/>
      <c r="J29" s="61"/>
    </row>
    <row r="31" spans="1:10" x14ac:dyDescent="0.25">
      <c r="A31" s="53" t="s">
        <v>42</v>
      </c>
      <c r="B31" s="54"/>
      <c r="C31" s="55"/>
      <c r="D31" s="9"/>
      <c r="E31" s="5"/>
      <c r="F31" s="5"/>
    </row>
    <row r="32" spans="1:10" x14ac:dyDescent="0.25">
      <c r="A32" s="20" t="s">
        <v>23</v>
      </c>
      <c r="B32" s="21" t="s">
        <v>50</v>
      </c>
      <c r="C32" s="18" t="s">
        <v>51</v>
      </c>
      <c r="D32" s="6"/>
      <c r="E32" s="6"/>
      <c r="F32" s="6"/>
    </row>
    <row r="33" spans="1:9" x14ac:dyDescent="0.25">
      <c r="A33" s="3" t="s">
        <v>43</v>
      </c>
      <c r="B33" s="70">
        <v>18</v>
      </c>
      <c r="C33" s="70">
        <v>0</v>
      </c>
      <c r="E33" s="6"/>
      <c r="F33" s="6"/>
    </row>
    <row r="34" spans="1:9" x14ac:dyDescent="0.25">
      <c r="A34" s="3" t="s">
        <v>44</v>
      </c>
      <c r="B34" s="70">
        <v>13</v>
      </c>
      <c r="C34" s="71">
        <v>0</v>
      </c>
      <c r="D34" s="10"/>
      <c r="E34" s="6"/>
      <c r="F34" s="6"/>
    </row>
    <row r="35" spans="1:9" x14ac:dyDescent="0.25">
      <c r="A35" s="3" t="s">
        <v>45</v>
      </c>
      <c r="B35" s="70">
        <v>12</v>
      </c>
      <c r="C35" s="71">
        <v>0</v>
      </c>
      <c r="D35" s="10"/>
      <c r="E35" s="6"/>
      <c r="F35" s="6"/>
    </row>
    <row r="36" spans="1:9" x14ac:dyDescent="0.25">
      <c r="A36" s="3" t="s">
        <v>46</v>
      </c>
      <c r="B36" s="70">
        <v>9</v>
      </c>
      <c r="C36" s="71">
        <v>0</v>
      </c>
      <c r="D36" s="10"/>
      <c r="E36" s="6"/>
      <c r="F36" s="6"/>
    </row>
    <row r="37" spans="1:9" x14ac:dyDescent="0.25">
      <c r="A37" s="3" t="s">
        <v>47</v>
      </c>
      <c r="B37" s="70">
        <v>12</v>
      </c>
      <c r="C37" s="71">
        <v>0</v>
      </c>
      <c r="D37" s="10"/>
      <c r="E37" s="6"/>
      <c r="F37" s="6"/>
    </row>
    <row r="38" spans="1:9" x14ac:dyDescent="0.25">
      <c r="A38" s="3" t="s">
        <v>48</v>
      </c>
      <c r="B38" s="70">
        <v>16</v>
      </c>
      <c r="C38" s="71">
        <v>0</v>
      </c>
      <c r="D38" s="10"/>
      <c r="E38" s="8"/>
      <c r="F38" s="8"/>
    </row>
    <row r="39" spans="1:9" x14ac:dyDescent="0.25">
      <c r="A39" s="3" t="s">
        <v>49</v>
      </c>
      <c r="B39" s="70">
        <v>9</v>
      </c>
      <c r="C39" s="70">
        <v>0</v>
      </c>
      <c r="D39" s="69"/>
    </row>
    <row r="40" spans="1:9" x14ac:dyDescent="0.25">
      <c r="A40" s="3" t="s">
        <v>52</v>
      </c>
      <c r="B40" s="70">
        <v>11</v>
      </c>
      <c r="C40" s="70">
        <v>0</v>
      </c>
      <c r="E40" s="5"/>
      <c r="F40" s="2"/>
    </row>
    <row r="41" spans="1:9" x14ac:dyDescent="0.25">
      <c r="A41" s="3" t="s">
        <v>53</v>
      </c>
      <c r="B41" s="70">
        <v>7</v>
      </c>
      <c r="C41" s="70">
        <v>0</v>
      </c>
      <c r="D41" s="5"/>
      <c r="E41" s="6"/>
    </row>
    <row r="42" spans="1:9" x14ac:dyDescent="0.25">
      <c r="D42" s="6"/>
      <c r="E42" s="12"/>
    </row>
    <row r="43" spans="1:9" x14ac:dyDescent="0.25">
      <c r="A43" s="24" t="s">
        <v>18</v>
      </c>
      <c r="B43" s="24">
        <f>SUM(B33:B41)</f>
        <v>107</v>
      </c>
      <c r="C43" s="25">
        <f>SUM(C33:C41)</f>
        <v>0</v>
      </c>
      <c r="D43" s="11"/>
      <c r="E43" s="12"/>
    </row>
    <row r="44" spans="1:9" x14ac:dyDescent="0.25">
      <c r="A44" s="19" t="s">
        <v>42</v>
      </c>
      <c r="B44" s="33"/>
      <c r="C44" s="5"/>
      <c r="D44" s="11"/>
      <c r="E44" s="12"/>
    </row>
    <row r="45" spans="1:9" x14ac:dyDescent="0.25">
      <c r="A45" s="22" t="s">
        <v>23</v>
      </c>
      <c r="B45" s="18" t="s">
        <v>27</v>
      </c>
      <c r="C45" s="6"/>
      <c r="D45" s="11"/>
      <c r="E45" s="12"/>
      <c r="H45" s="6"/>
      <c r="I45" s="6"/>
    </row>
    <row r="46" spans="1:9" x14ac:dyDescent="0.25">
      <c r="A46" s="3" t="s">
        <v>43</v>
      </c>
      <c r="B46" s="50">
        <f>B33*E29</f>
        <v>174.59109533714755</v>
      </c>
      <c r="C46" s="51"/>
      <c r="D46" s="11"/>
      <c r="E46" s="12"/>
      <c r="H46" s="6"/>
      <c r="I46" s="7"/>
    </row>
    <row r="47" spans="1:9" x14ac:dyDescent="0.25">
      <c r="A47" s="3" t="s">
        <v>44</v>
      </c>
      <c r="B47" s="23">
        <f>B34*E29</f>
        <v>126.09356885460657</v>
      </c>
      <c r="C47" s="11"/>
      <c r="D47" s="11"/>
      <c r="E47" s="13"/>
      <c r="F47"/>
      <c r="H47" s="6"/>
      <c r="I47" s="7"/>
    </row>
    <row r="48" spans="1:9" x14ac:dyDescent="0.25">
      <c r="A48" s="3" t="s">
        <v>45</v>
      </c>
      <c r="B48" s="23">
        <f>B35*E29</f>
        <v>116.39406355809837</v>
      </c>
      <c r="C48" s="11"/>
      <c r="D48" s="13"/>
      <c r="E48" s="6"/>
      <c r="H48" s="6"/>
      <c r="I48" s="7"/>
    </row>
    <row r="49" spans="1:9" x14ac:dyDescent="0.25">
      <c r="A49" s="3" t="s">
        <v>46</v>
      </c>
      <c r="B49" s="23">
        <f>B36*E29</f>
        <v>87.295547668573775</v>
      </c>
      <c r="C49" s="11"/>
      <c r="D49" s="7"/>
      <c r="E49" s="6"/>
      <c r="H49" s="6"/>
      <c r="I49" s="7"/>
    </row>
    <row r="50" spans="1:9" x14ac:dyDescent="0.25">
      <c r="A50" s="3" t="s">
        <v>47</v>
      </c>
      <c r="B50" s="23">
        <f>B37*E29</f>
        <v>116.39406355809837</v>
      </c>
      <c r="C50" s="11"/>
      <c r="H50" s="6"/>
      <c r="I50" s="7"/>
    </row>
    <row r="51" spans="1:9" x14ac:dyDescent="0.25">
      <c r="A51" s="3" t="s">
        <v>48</v>
      </c>
      <c r="B51" s="23">
        <f>B38*E29</f>
        <v>155.19208474413117</v>
      </c>
      <c r="C51" s="13"/>
      <c r="H51" s="6"/>
      <c r="I51" s="6"/>
    </row>
    <row r="52" spans="1:9" x14ac:dyDescent="0.25">
      <c r="A52" s="52" t="s">
        <v>49</v>
      </c>
      <c r="B52" s="23">
        <f>B39*E29</f>
        <v>87.295547668573775</v>
      </c>
      <c r="C52" s="51"/>
      <c r="H52" s="6"/>
      <c r="I52" s="6"/>
    </row>
    <row r="53" spans="1:9" x14ac:dyDescent="0.25">
      <c r="A53" s="3" t="s">
        <v>52</v>
      </c>
      <c r="B53" s="35">
        <f>B40*E29</f>
        <v>106.69455826159017</v>
      </c>
    </row>
    <row r="54" spans="1:9" x14ac:dyDescent="0.25">
      <c r="A54" s="3" t="s">
        <v>53</v>
      </c>
      <c r="B54" s="35">
        <f>B41*E29</f>
        <v>67.89653707555739</v>
      </c>
    </row>
    <row r="55" spans="1:9" x14ac:dyDescent="0.25">
      <c r="A55" s="24" t="s">
        <v>18</v>
      </c>
      <c r="B55" s="26">
        <f>SUM(B46:B52)</f>
        <v>863.25597138922956</v>
      </c>
    </row>
  </sheetData>
  <mergeCells count="11">
    <mergeCell ref="A31:C31"/>
    <mergeCell ref="E2:I2"/>
    <mergeCell ref="A1:J1"/>
    <mergeCell ref="J28:J29"/>
    <mergeCell ref="A2:A3"/>
    <mergeCell ref="J2:J3"/>
    <mergeCell ref="A12:I12"/>
    <mergeCell ref="J24:J27"/>
    <mergeCell ref="A17:I17"/>
    <mergeCell ref="A24:I24"/>
    <mergeCell ref="B2:D2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custos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Alexandre</dc:creator>
  <cp:lastModifiedBy>maise lima</cp:lastModifiedBy>
  <dcterms:created xsi:type="dcterms:W3CDTF">2020-07-23T15:34:48Z</dcterms:created>
  <dcterms:modified xsi:type="dcterms:W3CDTF">2020-07-30T14:58:42Z</dcterms:modified>
</cp:coreProperties>
</file>